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n Antonio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<sst xmlns="http://schemas.openxmlformats.org/spreadsheetml/2006/main" count="93" uniqueCount="46">
  <si>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</si>
  <si>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</si>
  <si>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</si>
  <si>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</si>
  <si>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</si>
  <si>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</si>
  <si>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</si>
  <si>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</si>
  <si>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</si>
  <si>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</si>
  <si>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</si>
  <si>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</si>
  <si>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</si>
  <si>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</si>
  <si>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</si>
  <si>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</si>
  <si>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</si>
  <si>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</si>
  <si>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</si>
  <si>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</si>
  <si>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</si>
  <si>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</si>
  <si>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</si>
  <si>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</si>
  <si>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</si>
  <si>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</si>
  <si>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</si>
  <si>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</si>
  <si>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</si>
  <si>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</si>
  <si>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</si>
  <si>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</si>
  <si>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</si>
  <si>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</si>
  <si>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</si>
  <si>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</si>
  <si>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</si>
  <si>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</si>
  <si>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</si>
  <si>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</si>
  <si>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</si>
  <si>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</si>
  <si>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</si>
  <si>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Abilene, TEXAS</t>
  </si>
  <si>
    <t>Abilene</t>
  </si>
  <si>
    <t>Medium (Buffalograss/Bermudagrass)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</si>
</sst>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11" fillId="35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2.140625" style="2" customWidth="1"/>
    <col min="2" max="2" width="16.7109375" style="2" bestFit="1" customWidth="1"/>
    <col min="3" max="3" width="15.28125" style="2" bestFit="1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43</v>
      </c>
    </row>
    <row r="2" spans="1:11" ht="27.75" customHeight="1" thickBot="1">
      <c r="A2" s="58" t="s">
        <v>0</v>
      </c>
      <c r="B2" s="59"/>
      <c r="C2" s="59"/>
      <c r="D2" s="59"/>
      <c r="E2" s="59"/>
      <c r="F2" s="59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45</v>
      </c>
      <c r="F5" s="10">
        <f>IF(E5="High (St. Augustine/Fescue)",0.75,IF(E5="Medium (Buffalograss/Bermudagrass)",0.5,IF(E5="Low (Blue Grama/Desert Willow)",0.2,0)))</f>
        <v>0.5</v>
      </c>
    </row>
    <row r="6" spans="1:6" ht="22.5" customHeight="1" thickBot="1">
      <c r="A6" s="3" t="s">
        <v>42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7</v>
      </c>
      <c r="B7" s="4"/>
      <c r="C7" s="5" t="s">
        <v>2</v>
      </c>
      <c r="D7" s="5"/>
      <c r="E7" s="6" t="s">
        <v>3</v>
      </c>
      <c r="F7" s="7">
        <v>1200</v>
      </c>
    </row>
    <row r="8" ht="14.25" hidden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1" t="s">
        <v>8</v>
      </c>
      <c r="B10" s="63"/>
      <c r="C10" s="63"/>
      <c r="D10" s="63"/>
      <c r="E10" s="63"/>
      <c r="F10" s="63"/>
      <c r="G10" s="72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5" t="s">
        <v>14</v>
      </c>
    </row>
    <row r="12" spans="1:7" ht="14.25" hidden="1">
      <c r="A12" s="16" t="s">
        <v>15</v>
      </c>
      <c r="B12" s="17" t="s">
        <v>44</v>
      </c>
      <c r="C12" s="17"/>
      <c r="D12" s="17"/>
      <c r="E12" s="17"/>
      <c r="F12" s="17"/>
      <c r="G12" s="18"/>
    </row>
    <row r="13" spans="1:7" ht="14.25" hidden="1">
      <c r="A13" s="19" t="s">
        <v>16</v>
      </c>
      <c r="B13" s="20">
        <v>0.97</v>
      </c>
      <c r="C13" s="20">
        <f>(B13*0.623)</f>
        <v>0.60431</v>
      </c>
      <c r="D13" s="21">
        <f>$F$3</f>
        <v>1625</v>
      </c>
      <c r="E13" s="22">
        <f>(C13*D13)</f>
        <v>982.00375</v>
      </c>
      <c r="F13" s="21">
        <f>$F$4</f>
        <v>0.9</v>
      </c>
      <c r="G13" s="23">
        <f>(E13*F13)</f>
        <v>883.803375</v>
      </c>
    </row>
    <row r="14" spans="1:7" ht="14.25" hidden="1">
      <c r="A14" s="19" t="s">
        <v>17</v>
      </c>
      <c r="B14" s="20">
        <v>1.13</v>
      </c>
      <c r="C14" s="20">
        <f>(B14*0.623)</f>
        <v>0.7039899999999999</v>
      </c>
      <c r="D14" s="17">
        <f>$D$13</f>
        <v>1625</v>
      </c>
      <c r="E14" s="22">
        <f>(C14*D14)</f>
        <v>1143.9837499999999</v>
      </c>
      <c r="F14" s="17">
        <f>$F$13</f>
        <v>0.9</v>
      </c>
      <c r="G14" s="23">
        <f aca="true" t="shared" si="0" ref="G14:G24">(E14*F14)</f>
        <v>1029.5853749999999</v>
      </c>
    </row>
    <row r="15" spans="1:7" ht="14.25" hidden="1">
      <c r="A15" s="19" t="s">
        <v>18</v>
      </c>
      <c r="B15" s="20">
        <v>1.41</v>
      </c>
      <c r="C15" s="20">
        <f aca="true" t="shared" si="1" ref="C15:C24">(B15*0.623)</f>
        <v>0.8784299999999999</v>
      </c>
      <c r="D15" s="17">
        <f aca="true" t="shared" si="2" ref="D15:D24">$D$13</f>
        <v>1625</v>
      </c>
      <c r="E15" s="22">
        <f>(C15*D15)</f>
        <v>1427.4487499999998</v>
      </c>
      <c r="F15" s="17">
        <f aca="true" t="shared" si="3" ref="F15:F24">$F$13</f>
        <v>0.9</v>
      </c>
      <c r="G15" s="23">
        <f t="shared" si="0"/>
        <v>1284.703875</v>
      </c>
    </row>
    <row r="16" spans="1:7" ht="14.25" hidden="1">
      <c r="A16" s="19" t="s">
        <v>19</v>
      </c>
      <c r="B16" s="20">
        <v>1.67</v>
      </c>
      <c r="C16" s="20">
        <f t="shared" si="1"/>
        <v>1.04041</v>
      </c>
      <c r="D16" s="17">
        <f t="shared" si="2"/>
        <v>1625</v>
      </c>
      <c r="E16" s="22">
        <f aca="true" t="shared" si="4" ref="E16:E23">(C16*D16)</f>
        <v>1690.66625</v>
      </c>
      <c r="F16" s="17">
        <f t="shared" si="3"/>
        <v>0.9</v>
      </c>
      <c r="G16" s="23">
        <f t="shared" si="0"/>
        <v>1521.599625</v>
      </c>
    </row>
    <row r="17" spans="1:7" ht="14.25" hidden="1">
      <c r="A17" s="19" t="s">
        <v>20</v>
      </c>
      <c r="B17" s="20">
        <v>2.83</v>
      </c>
      <c r="C17" s="20">
        <f>(B17*0.623)</f>
        <v>1.76309</v>
      </c>
      <c r="D17" s="17">
        <f t="shared" si="2"/>
        <v>1625</v>
      </c>
      <c r="E17" s="22">
        <f>(C17*D17)</f>
        <v>2865.0212500000002</v>
      </c>
      <c r="F17" s="17">
        <f t="shared" si="3"/>
        <v>0.9</v>
      </c>
      <c r="G17" s="23">
        <f t="shared" si="0"/>
        <v>2578.5191250000003</v>
      </c>
    </row>
    <row r="18" spans="1:7" ht="14.25" hidden="1">
      <c r="A18" s="19" t="s">
        <v>21</v>
      </c>
      <c r="B18" s="20">
        <v>3.06</v>
      </c>
      <c r="C18" s="20">
        <f t="shared" si="1"/>
        <v>1.90638</v>
      </c>
      <c r="D18" s="17">
        <f t="shared" si="2"/>
        <v>1625</v>
      </c>
      <c r="E18" s="22">
        <f t="shared" si="4"/>
        <v>3097.8675</v>
      </c>
      <c r="F18" s="17">
        <f t="shared" si="3"/>
        <v>0.9</v>
      </c>
      <c r="G18" s="23">
        <f t="shared" si="0"/>
        <v>2788.08075</v>
      </c>
    </row>
    <row r="19" spans="1:7" ht="14.25" hidden="1">
      <c r="A19" s="19" t="s">
        <v>22</v>
      </c>
      <c r="B19" s="20">
        <v>1.69</v>
      </c>
      <c r="C19" s="20">
        <f t="shared" si="1"/>
        <v>1.05287</v>
      </c>
      <c r="D19" s="17">
        <f t="shared" si="2"/>
        <v>1625</v>
      </c>
      <c r="E19" s="22">
        <f t="shared" si="4"/>
        <v>1710.91375</v>
      </c>
      <c r="F19" s="17">
        <f t="shared" si="3"/>
        <v>0.9</v>
      </c>
      <c r="G19" s="23">
        <f t="shared" si="0"/>
        <v>1539.822375</v>
      </c>
    </row>
    <row r="20" spans="1:7" ht="14.25" hidden="1">
      <c r="A20" s="19" t="s">
        <v>23</v>
      </c>
      <c r="B20" s="20">
        <v>2.63</v>
      </c>
      <c r="C20" s="20">
        <f t="shared" si="1"/>
        <v>1.63849</v>
      </c>
      <c r="D20" s="17">
        <f t="shared" si="2"/>
        <v>1625</v>
      </c>
      <c r="E20" s="22">
        <f t="shared" si="4"/>
        <v>2662.54625</v>
      </c>
      <c r="F20" s="17">
        <f t="shared" si="3"/>
        <v>0.9</v>
      </c>
      <c r="G20" s="23">
        <f>(E20*F20)</f>
        <v>2396.291625</v>
      </c>
    </row>
    <row r="21" spans="1:7" ht="14.25" hidden="1">
      <c r="A21" s="19" t="s">
        <v>24</v>
      </c>
      <c r="B21" s="20">
        <v>2.91</v>
      </c>
      <c r="C21" s="20">
        <f t="shared" si="1"/>
        <v>1.8129300000000002</v>
      </c>
      <c r="D21" s="17">
        <f t="shared" si="2"/>
        <v>1625</v>
      </c>
      <c r="E21" s="22">
        <f t="shared" si="4"/>
        <v>2946.0112500000005</v>
      </c>
      <c r="F21" s="17">
        <f t="shared" si="3"/>
        <v>0.9</v>
      </c>
      <c r="G21" s="23">
        <f t="shared" si="0"/>
        <v>2651.4101250000003</v>
      </c>
    </row>
    <row r="22" spans="1:7" ht="14.25" hidden="1">
      <c r="A22" s="19" t="s">
        <v>25</v>
      </c>
      <c r="B22" s="20">
        <v>2.9</v>
      </c>
      <c r="C22" s="20">
        <f t="shared" si="1"/>
        <v>1.8067</v>
      </c>
      <c r="D22" s="17">
        <f t="shared" si="2"/>
        <v>1625</v>
      </c>
      <c r="E22" s="22">
        <f t="shared" si="4"/>
        <v>2935.8875</v>
      </c>
      <c r="F22" s="17">
        <f t="shared" si="3"/>
        <v>0.9</v>
      </c>
      <c r="G22" s="23">
        <f t="shared" si="0"/>
        <v>2642.29875</v>
      </c>
    </row>
    <row r="23" spans="1:7" ht="14.25" hidden="1">
      <c r="A23" s="19" t="s">
        <v>26</v>
      </c>
      <c r="B23" s="20">
        <v>1.3</v>
      </c>
      <c r="C23" s="20">
        <f t="shared" si="1"/>
        <v>0.8099000000000001</v>
      </c>
      <c r="D23" s="17">
        <f t="shared" si="2"/>
        <v>1625</v>
      </c>
      <c r="E23" s="22">
        <f t="shared" si="4"/>
        <v>1316.0875</v>
      </c>
      <c r="F23" s="17">
        <f t="shared" si="3"/>
        <v>0.9</v>
      </c>
      <c r="G23" s="23">
        <f t="shared" si="0"/>
        <v>1184.4787500000002</v>
      </c>
    </row>
    <row r="24" spans="1:7" ht="14.25" hidden="1">
      <c r="A24" s="19" t="s">
        <v>27</v>
      </c>
      <c r="B24" s="20">
        <v>1.27</v>
      </c>
      <c r="C24" s="20">
        <f t="shared" si="1"/>
        <v>0.79121</v>
      </c>
      <c r="D24" s="17">
        <f t="shared" si="2"/>
        <v>1625</v>
      </c>
      <c r="E24" s="22">
        <f>(C24*D24)</f>
        <v>1285.71625</v>
      </c>
      <c r="F24" s="17">
        <f t="shared" si="3"/>
        <v>0.9</v>
      </c>
      <c r="G24" s="23">
        <f t="shared" si="0"/>
        <v>1157.144625</v>
      </c>
    </row>
    <row r="25" spans="1:7" ht="15" hidden="1" thickBot="1">
      <c r="A25" s="24" t="s">
        <v>28</v>
      </c>
      <c r="B25" s="25">
        <f>SUM(B13:B24)</f>
        <v>23.77</v>
      </c>
      <c r="C25" s="25"/>
      <c r="D25" s="26"/>
      <c r="E25" s="27">
        <f>SUM(E13:E24)</f>
        <v>24064.153750000005</v>
      </c>
      <c r="F25" s="26"/>
      <c r="G25" s="28">
        <f>SUM(G13:G24)</f>
        <v>21657.738375</v>
      </c>
    </row>
    <row r="26" ht="14.25" hidden="1"/>
    <row r="27" ht="15" hidden="1" thickBot="1"/>
    <row r="28" spans="1:12" ht="15" hidden="1">
      <c r="A28" s="68" t="s">
        <v>29</v>
      </c>
      <c r="B28" s="69"/>
      <c r="C28" s="69"/>
      <c r="D28" s="69"/>
      <c r="E28" s="69"/>
      <c r="F28" s="69"/>
      <c r="G28" s="70"/>
      <c r="H28" s="48"/>
      <c r="I28" s="48"/>
      <c r="J28" s="48"/>
      <c r="K28" s="48"/>
      <c r="L28" s="48"/>
    </row>
    <row r="29" spans="1:7" s="32" customFormat="1" ht="28.5" hidden="1">
      <c r="A29" s="29"/>
      <c r="B29" s="30" t="s">
        <v>30</v>
      </c>
      <c r="C29" s="30" t="s">
        <v>31</v>
      </c>
      <c r="D29" s="30" t="s">
        <v>32</v>
      </c>
      <c r="E29" s="30" t="s">
        <v>33</v>
      </c>
      <c r="F29" s="30" t="s">
        <v>7</v>
      </c>
      <c r="G29" s="31" t="s">
        <v>34</v>
      </c>
    </row>
    <row r="30" spans="1:7" ht="14.25" hidden="1">
      <c r="A30" s="16" t="s">
        <v>15</v>
      </c>
      <c r="B30" s="17" t="str">
        <f>B12</f>
        <v>Abilene</v>
      </c>
      <c r="C30" s="17"/>
      <c r="D30" s="17"/>
      <c r="E30" s="17"/>
      <c r="F30" s="17"/>
      <c r="G30" s="18"/>
    </row>
    <row r="31" spans="1:7" ht="14.25" hidden="1">
      <c r="A31" s="19" t="s">
        <v>16</v>
      </c>
      <c r="B31" s="20">
        <v>1.2</v>
      </c>
      <c r="C31" s="21">
        <f>$F$5</f>
        <v>0.5</v>
      </c>
      <c r="D31" s="33">
        <f aca="true" t="shared" si="5" ref="D31:D42">B31*C31</f>
        <v>0.6</v>
      </c>
      <c r="E31" s="20">
        <f aca="true" t="shared" si="6" ref="E31:E42">D31*0.623</f>
        <v>0.37379999999999997</v>
      </c>
      <c r="F31" s="34">
        <f aca="true" t="shared" si="7" ref="F31:F42">$F$7</f>
        <v>1200</v>
      </c>
      <c r="G31" s="23">
        <f aca="true" t="shared" si="8" ref="G31:G42">F31*E31</f>
        <v>448.55999999999995</v>
      </c>
    </row>
    <row r="32" spans="1:7" ht="14.25" hidden="1">
      <c r="A32" s="19" t="s">
        <v>17</v>
      </c>
      <c r="B32" s="20">
        <v>1.6</v>
      </c>
      <c r="C32" s="17">
        <f aca="true" t="shared" si="9" ref="C32:C42">$C$31</f>
        <v>0.5</v>
      </c>
      <c r="D32" s="33">
        <f>B32*C32</f>
        <v>0.8</v>
      </c>
      <c r="E32" s="20">
        <f t="shared" si="6"/>
        <v>0.4984</v>
      </c>
      <c r="F32" s="34">
        <f t="shared" si="7"/>
        <v>1200</v>
      </c>
      <c r="G32" s="23">
        <f t="shared" si="8"/>
        <v>598.08</v>
      </c>
    </row>
    <row r="33" spans="1:7" ht="14.25" hidden="1">
      <c r="A33" s="19" t="s">
        <v>18</v>
      </c>
      <c r="B33" s="20">
        <v>3.9</v>
      </c>
      <c r="C33" s="17">
        <f t="shared" si="9"/>
        <v>0.5</v>
      </c>
      <c r="D33" s="33">
        <f t="shared" si="5"/>
        <v>1.95</v>
      </c>
      <c r="E33" s="20">
        <f t="shared" si="6"/>
        <v>1.21485</v>
      </c>
      <c r="F33" s="34">
        <f t="shared" si="7"/>
        <v>1200</v>
      </c>
      <c r="G33" s="23">
        <f t="shared" si="8"/>
        <v>1457.82</v>
      </c>
    </row>
    <row r="34" spans="1:7" ht="14.25" hidden="1">
      <c r="A34" s="19" t="s">
        <v>19</v>
      </c>
      <c r="B34" s="20">
        <v>4.7</v>
      </c>
      <c r="C34" s="17">
        <f t="shared" si="9"/>
        <v>0.5</v>
      </c>
      <c r="D34" s="33">
        <f t="shared" si="5"/>
        <v>2.35</v>
      </c>
      <c r="E34" s="20">
        <f t="shared" si="6"/>
        <v>1.46405</v>
      </c>
      <c r="F34" s="34">
        <f t="shared" si="7"/>
        <v>1200</v>
      </c>
      <c r="G34" s="23">
        <f t="shared" si="8"/>
        <v>1756.8600000000001</v>
      </c>
    </row>
    <row r="35" spans="1:7" ht="14.25" hidden="1">
      <c r="A35" s="19" t="s">
        <v>20</v>
      </c>
      <c r="B35" s="20">
        <v>7.9</v>
      </c>
      <c r="C35" s="17">
        <f t="shared" si="9"/>
        <v>0.5</v>
      </c>
      <c r="D35" s="33">
        <f>B35*C35</f>
        <v>3.95</v>
      </c>
      <c r="E35" s="20">
        <f>D35*0.623</f>
        <v>2.46085</v>
      </c>
      <c r="F35" s="34">
        <f>$F$7</f>
        <v>1200</v>
      </c>
      <c r="G35" s="23">
        <f t="shared" si="8"/>
        <v>2953.0200000000004</v>
      </c>
    </row>
    <row r="36" spans="1:7" ht="14.25" hidden="1">
      <c r="A36" s="19" t="s">
        <v>21</v>
      </c>
      <c r="B36" s="20">
        <v>8.61</v>
      </c>
      <c r="C36" s="17">
        <f t="shared" si="9"/>
        <v>0.5</v>
      </c>
      <c r="D36" s="33">
        <f t="shared" si="5"/>
        <v>4.305</v>
      </c>
      <c r="E36" s="20">
        <f t="shared" si="6"/>
        <v>2.682015</v>
      </c>
      <c r="F36" s="34">
        <f t="shared" si="7"/>
        <v>1200</v>
      </c>
      <c r="G36" s="23">
        <f>F36*E36</f>
        <v>3218.4179999999997</v>
      </c>
    </row>
    <row r="37" spans="1:7" ht="14.25" hidden="1">
      <c r="A37" s="19" t="s">
        <v>22</v>
      </c>
      <c r="B37" s="20">
        <v>8.75</v>
      </c>
      <c r="C37" s="17">
        <f t="shared" si="9"/>
        <v>0.5</v>
      </c>
      <c r="D37" s="33">
        <f t="shared" si="5"/>
        <v>4.375</v>
      </c>
      <c r="E37" s="20">
        <f t="shared" si="6"/>
        <v>2.725625</v>
      </c>
      <c r="F37" s="34">
        <f t="shared" si="7"/>
        <v>1200</v>
      </c>
      <c r="G37" s="23">
        <f t="shared" si="8"/>
        <v>3270.75</v>
      </c>
    </row>
    <row r="38" spans="1:7" ht="14.25" hidden="1">
      <c r="A38" s="19" t="s">
        <v>23</v>
      </c>
      <c r="B38" s="20">
        <v>8.15</v>
      </c>
      <c r="C38" s="17">
        <f t="shared" si="9"/>
        <v>0.5</v>
      </c>
      <c r="D38" s="33">
        <f t="shared" si="5"/>
        <v>4.075</v>
      </c>
      <c r="E38" s="20">
        <f t="shared" si="6"/>
        <v>2.538725</v>
      </c>
      <c r="F38" s="34">
        <f t="shared" si="7"/>
        <v>1200</v>
      </c>
      <c r="G38" s="23">
        <f t="shared" si="8"/>
        <v>3046.47</v>
      </c>
    </row>
    <row r="39" spans="1:7" ht="14.25" hidden="1">
      <c r="A39" s="19" t="s">
        <v>24</v>
      </c>
      <c r="B39" s="20">
        <v>7.1</v>
      </c>
      <c r="C39" s="17">
        <f t="shared" si="9"/>
        <v>0.5</v>
      </c>
      <c r="D39" s="33">
        <f t="shared" si="5"/>
        <v>3.55</v>
      </c>
      <c r="E39" s="20">
        <f t="shared" si="6"/>
        <v>2.2116499999999997</v>
      </c>
      <c r="F39" s="34">
        <f t="shared" si="7"/>
        <v>1200</v>
      </c>
      <c r="G39" s="23">
        <f t="shared" si="8"/>
        <v>2653.9799999999996</v>
      </c>
    </row>
    <row r="40" spans="1:7" ht="14.25" hidden="1">
      <c r="A40" s="19" t="s">
        <v>25</v>
      </c>
      <c r="B40" s="20">
        <v>4.9</v>
      </c>
      <c r="C40" s="17">
        <f t="shared" si="9"/>
        <v>0.5</v>
      </c>
      <c r="D40" s="33">
        <f t="shared" si="5"/>
        <v>2.45</v>
      </c>
      <c r="E40" s="20">
        <f t="shared" si="6"/>
        <v>1.52635</v>
      </c>
      <c r="F40" s="34">
        <f t="shared" si="7"/>
        <v>1200</v>
      </c>
      <c r="G40" s="23">
        <f t="shared" si="8"/>
        <v>1831.6200000000001</v>
      </c>
    </row>
    <row r="41" spans="1:7" ht="14.25" hidden="1">
      <c r="A41" s="19" t="s">
        <v>26</v>
      </c>
      <c r="B41" s="20">
        <v>2.8</v>
      </c>
      <c r="C41" s="17">
        <f t="shared" si="9"/>
        <v>0.5</v>
      </c>
      <c r="D41" s="33">
        <f t="shared" si="5"/>
        <v>1.4</v>
      </c>
      <c r="E41" s="20">
        <f t="shared" si="6"/>
        <v>0.8722</v>
      </c>
      <c r="F41" s="34">
        <f t="shared" si="7"/>
        <v>1200</v>
      </c>
      <c r="G41" s="23">
        <f t="shared" si="8"/>
        <v>1046.6399999999999</v>
      </c>
    </row>
    <row r="42" spans="1:7" ht="14.25" hidden="1">
      <c r="A42" s="19" t="s">
        <v>27</v>
      </c>
      <c r="B42" s="20">
        <v>1</v>
      </c>
      <c r="C42" s="17">
        <f t="shared" si="9"/>
        <v>0.5</v>
      </c>
      <c r="D42" s="33">
        <f t="shared" si="5"/>
        <v>0.5</v>
      </c>
      <c r="E42" s="20">
        <f t="shared" si="6"/>
        <v>0.3115</v>
      </c>
      <c r="F42" s="34">
        <f t="shared" si="7"/>
        <v>1200</v>
      </c>
      <c r="G42" s="23">
        <f t="shared" si="8"/>
        <v>373.8</v>
      </c>
    </row>
    <row r="43" spans="1:7" ht="15" hidden="1" thickBot="1">
      <c r="A43" s="24" t="s">
        <v>28</v>
      </c>
      <c r="B43" s="26">
        <f>SUM(B31:B42)</f>
        <v>60.60999999999999</v>
      </c>
      <c r="C43" s="26"/>
      <c r="D43" s="35">
        <f>SUM(D31:D42)</f>
        <v>30.304999999999996</v>
      </c>
      <c r="E43" s="25"/>
      <c r="F43" s="36"/>
      <c r="G43" s="28">
        <f>SUM(G31:G42)</f>
        <v>22656.017999999996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2" t="str">
        <f>A1</f>
        <v>Abilene, TEXAS</v>
      </c>
      <c r="B47" s="63"/>
      <c r="C47" s="63"/>
      <c r="D47" s="63"/>
      <c r="E47" s="63"/>
      <c r="F47" s="64"/>
      <c r="G47" s="50"/>
      <c r="H47" s="47"/>
      <c r="I47" s="47"/>
      <c r="J47" s="47"/>
      <c r="K47" s="47"/>
    </row>
    <row r="48" spans="1:11" ht="21" customHeight="1" thickBot="1">
      <c r="A48" s="65" t="s">
        <v>35</v>
      </c>
      <c r="B48" s="63"/>
      <c r="C48" s="63"/>
      <c r="D48" s="63"/>
      <c r="E48" s="63"/>
      <c r="F48" s="66"/>
      <c r="G48" s="67"/>
      <c r="H48" s="46"/>
      <c r="I48" s="46"/>
      <c r="J48" s="46"/>
      <c r="K48" s="46"/>
    </row>
    <row r="49" spans="1:7" s="32" customFormat="1" ht="14.25">
      <c r="A49" s="38" t="s">
        <v>36</v>
      </c>
      <c r="B49" s="39" t="s">
        <v>14</v>
      </c>
      <c r="C49" s="39" t="s">
        <v>29</v>
      </c>
      <c r="D49" s="39" t="s">
        <v>37</v>
      </c>
      <c r="E49" s="52" t="s">
        <v>38</v>
      </c>
      <c r="F49" s="53" t="s">
        <v>39</v>
      </c>
      <c r="G49" s="51"/>
    </row>
    <row r="50" spans="1:11" ht="18" customHeight="1">
      <c r="A50" s="73" t="s">
        <v>40</v>
      </c>
      <c r="B50" s="74"/>
      <c r="C50" s="74"/>
      <c r="D50" s="74"/>
      <c r="E50" s="74"/>
      <c r="F50" s="74"/>
      <c r="G50" s="50"/>
      <c r="H50" s="45"/>
      <c r="I50" s="45"/>
      <c r="J50" s="45"/>
      <c r="K50" s="45"/>
    </row>
    <row r="51" spans="1:6" ht="18" customHeight="1">
      <c r="A51" s="40" t="s">
        <v>16</v>
      </c>
      <c r="B51" s="41">
        <f>G13</f>
        <v>883.803375</v>
      </c>
      <c r="C51" s="41">
        <f aca="true" t="shared" si="10" ref="C51:C62">G31</f>
        <v>448.55999999999995</v>
      </c>
      <c r="D51" s="41">
        <f>B51-C51</f>
        <v>435.243375</v>
      </c>
      <c r="E51" s="41">
        <f>IF(0+D51&lt;0,0,IF(0+D51&gt;$F$6,$F$6,0+D51))</f>
        <v>435.243375</v>
      </c>
      <c r="F51" s="42">
        <f>IF(D51&lt;0,ABS(D51),0)</f>
        <v>0</v>
      </c>
    </row>
    <row r="52" spans="1:6" ht="18" customHeight="1">
      <c r="A52" s="40" t="s">
        <v>17</v>
      </c>
      <c r="B52" s="41">
        <f aca="true" t="shared" si="11" ref="B52:B62">G14</f>
        <v>1029.5853749999999</v>
      </c>
      <c r="C52" s="41">
        <f t="shared" si="10"/>
        <v>598.08</v>
      </c>
      <c r="D52" s="41">
        <f aca="true" t="shared" si="12" ref="D52:D62">B52-C52</f>
        <v>431.50537499999984</v>
      </c>
      <c r="E52" s="41">
        <f>IF(E51+D52&lt;0,0,IF(E51+D52&gt;$F$6,$F$6,E51+D52))</f>
        <v>866.7487499999999</v>
      </c>
      <c r="F52" s="42">
        <f>IF(E51+D52&lt;0,ABS(D52+E51),0)</f>
        <v>0</v>
      </c>
    </row>
    <row r="53" spans="1:6" ht="18" customHeight="1">
      <c r="A53" s="40" t="s">
        <v>18</v>
      </c>
      <c r="B53" s="41">
        <f t="shared" si="11"/>
        <v>1284.703875</v>
      </c>
      <c r="C53" s="41">
        <f t="shared" si="10"/>
        <v>1457.82</v>
      </c>
      <c r="D53" s="41">
        <f t="shared" si="12"/>
        <v>-173.116125</v>
      </c>
      <c r="E53" s="41">
        <f aca="true" t="shared" si="13" ref="E53:E62">IF(E52+D53&lt;0,0,IF(E52+D53&gt;$F$6,$F$6,E52+D53))</f>
        <v>693.6326249999998</v>
      </c>
      <c r="F53" s="42">
        <f aca="true" t="shared" si="14" ref="F53:F62">IF(E52+D53&lt;0,ABS(D53+E52),0)</f>
        <v>0</v>
      </c>
    </row>
    <row r="54" spans="1:6" ht="18" customHeight="1">
      <c r="A54" s="40" t="s">
        <v>19</v>
      </c>
      <c r="B54" s="41">
        <f t="shared" si="11"/>
        <v>1521.599625</v>
      </c>
      <c r="C54" s="41">
        <f t="shared" si="10"/>
        <v>1756.8600000000001</v>
      </c>
      <c r="D54" s="41">
        <f t="shared" si="12"/>
        <v>-235.26037500000007</v>
      </c>
      <c r="E54" s="41">
        <f t="shared" si="13"/>
        <v>458.3722499999998</v>
      </c>
      <c r="F54" s="42">
        <f t="shared" si="14"/>
        <v>0</v>
      </c>
    </row>
    <row r="55" spans="1:6" ht="18" customHeight="1">
      <c r="A55" s="40" t="s">
        <v>20</v>
      </c>
      <c r="B55" s="41">
        <f t="shared" si="11"/>
        <v>2578.5191250000003</v>
      </c>
      <c r="C55" s="41">
        <f t="shared" si="10"/>
        <v>2953.0200000000004</v>
      </c>
      <c r="D55" s="41">
        <f t="shared" si="12"/>
        <v>-374.5008750000002</v>
      </c>
      <c r="E55" s="41">
        <f t="shared" si="13"/>
        <v>83.8713749999996</v>
      </c>
      <c r="F55" s="42">
        <f t="shared" si="14"/>
        <v>0</v>
      </c>
    </row>
    <row r="56" spans="1:6" ht="18" customHeight="1">
      <c r="A56" s="40" t="s">
        <v>21</v>
      </c>
      <c r="B56" s="41">
        <f t="shared" si="11"/>
        <v>2788.08075</v>
      </c>
      <c r="C56" s="41">
        <f t="shared" si="10"/>
        <v>3218.4179999999997</v>
      </c>
      <c r="D56" s="41">
        <f t="shared" si="12"/>
        <v>-430.3372499999996</v>
      </c>
      <c r="E56" s="41">
        <f>IF(E55+D56&lt;0,0,IF(E55+D56&gt;$F$6,$F$6,E55+D56))</f>
        <v>0</v>
      </c>
      <c r="F56" s="42">
        <f t="shared" si="14"/>
        <v>346.465875</v>
      </c>
    </row>
    <row r="57" spans="1:6" ht="18" customHeight="1">
      <c r="A57" s="40" t="s">
        <v>22</v>
      </c>
      <c r="B57" s="41">
        <f t="shared" si="11"/>
        <v>1539.822375</v>
      </c>
      <c r="C57" s="41">
        <f t="shared" si="10"/>
        <v>3270.75</v>
      </c>
      <c r="D57" s="41">
        <f t="shared" si="12"/>
        <v>-1730.927625</v>
      </c>
      <c r="E57" s="41">
        <f t="shared" si="13"/>
        <v>0</v>
      </c>
      <c r="F57" s="42">
        <f t="shared" si="14"/>
        <v>1730.927625</v>
      </c>
    </row>
    <row r="58" spans="1:6" ht="18" customHeight="1">
      <c r="A58" s="40" t="s">
        <v>23</v>
      </c>
      <c r="B58" s="41">
        <f t="shared" si="11"/>
        <v>2396.291625</v>
      </c>
      <c r="C58" s="41">
        <f t="shared" si="10"/>
        <v>3046.47</v>
      </c>
      <c r="D58" s="41">
        <f t="shared" si="12"/>
        <v>-650.178375</v>
      </c>
      <c r="E58" s="41">
        <f t="shared" si="13"/>
        <v>0</v>
      </c>
      <c r="F58" s="42">
        <f t="shared" si="14"/>
        <v>650.178375</v>
      </c>
    </row>
    <row r="59" spans="1:6" ht="18" customHeight="1">
      <c r="A59" s="40" t="s">
        <v>24</v>
      </c>
      <c r="B59" s="41">
        <f t="shared" si="11"/>
        <v>2651.4101250000003</v>
      </c>
      <c r="C59" s="41">
        <f t="shared" si="10"/>
        <v>2653.9799999999996</v>
      </c>
      <c r="D59" s="41">
        <f t="shared" si="12"/>
        <v>-2.5698749999992287</v>
      </c>
      <c r="E59" s="41">
        <f t="shared" si="13"/>
        <v>0</v>
      </c>
      <c r="F59" s="42">
        <f t="shared" si="14"/>
        <v>2.5698749999992287</v>
      </c>
    </row>
    <row r="60" spans="1:6" ht="18" customHeight="1">
      <c r="A60" s="40" t="s">
        <v>25</v>
      </c>
      <c r="B60" s="41">
        <f t="shared" si="11"/>
        <v>2642.29875</v>
      </c>
      <c r="C60" s="41">
        <f t="shared" si="10"/>
        <v>1831.6200000000001</v>
      </c>
      <c r="D60" s="41">
        <f t="shared" si="12"/>
        <v>810.6787499999998</v>
      </c>
      <c r="E60" s="41">
        <f t="shared" si="13"/>
        <v>810.6787499999998</v>
      </c>
      <c r="F60" s="42">
        <f t="shared" si="14"/>
        <v>0</v>
      </c>
    </row>
    <row r="61" spans="1:6" ht="18" customHeight="1">
      <c r="A61" s="40" t="s">
        <v>26</v>
      </c>
      <c r="B61" s="41">
        <f t="shared" si="11"/>
        <v>1184.4787500000002</v>
      </c>
      <c r="C61" s="41">
        <f t="shared" si="10"/>
        <v>1046.6399999999999</v>
      </c>
      <c r="D61" s="41">
        <f t="shared" si="12"/>
        <v>137.83875000000035</v>
      </c>
      <c r="E61" s="41">
        <f t="shared" si="13"/>
        <v>948.5175000000002</v>
      </c>
      <c r="F61" s="42">
        <f t="shared" si="14"/>
        <v>0</v>
      </c>
    </row>
    <row r="62" spans="1:6" ht="18" customHeight="1">
      <c r="A62" s="40" t="s">
        <v>27</v>
      </c>
      <c r="B62" s="41">
        <f t="shared" si="11"/>
        <v>1157.144625</v>
      </c>
      <c r="C62" s="41">
        <f t="shared" si="10"/>
        <v>373.8</v>
      </c>
      <c r="D62" s="41">
        <f t="shared" si="12"/>
        <v>783.344625</v>
      </c>
      <c r="E62" s="41">
        <f t="shared" si="13"/>
        <v>1731.862125</v>
      </c>
      <c r="F62" s="42">
        <f t="shared" si="14"/>
        <v>0</v>
      </c>
    </row>
    <row r="63" spans="1:11" ht="18" customHeight="1">
      <c r="A63" s="60" t="s">
        <v>41</v>
      </c>
      <c r="B63" s="61"/>
      <c r="C63" s="61"/>
      <c r="D63" s="61"/>
      <c r="E63" s="61"/>
      <c r="F63" s="61"/>
      <c r="G63" s="50"/>
      <c r="H63" s="49"/>
      <c r="I63" s="49"/>
      <c r="J63" s="49"/>
      <c r="K63" s="49"/>
    </row>
    <row r="64" spans="1:6" ht="18" customHeight="1">
      <c r="A64" s="40" t="s">
        <v>16</v>
      </c>
      <c r="B64" s="41">
        <f>G13</f>
        <v>883.803375</v>
      </c>
      <c r="C64" s="41">
        <f>G31</f>
        <v>448.55999999999995</v>
      </c>
      <c r="D64" s="41">
        <f aca="true" t="shared" si="15" ref="D64:D75">B64-C64</f>
        <v>435.243375</v>
      </c>
      <c r="E64" s="41">
        <f>IF(E62+D64&lt;0,0,IF(E62+D64&gt;$F$6,$F$6,D64+E62))</f>
        <v>2167.1055</v>
      </c>
      <c r="F64" s="42">
        <f>IF(E62+D64&lt;0,ABS(D64+E62),0)</f>
        <v>0</v>
      </c>
    </row>
    <row r="65" spans="1:6" ht="18" customHeight="1">
      <c r="A65" s="40" t="s">
        <v>17</v>
      </c>
      <c r="B65" s="41">
        <f aca="true" t="shared" si="16" ref="B65:B75">G14</f>
        <v>1029.5853749999999</v>
      </c>
      <c r="C65" s="41">
        <f aca="true" t="shared" si="17" ref="C65:C75">G32</f>
        <v>598.08</v>
      </c>
      <c r="D65" s="41">
        <f t="shared" si="15"/>
        <v>431.50537499999984</v>
      </c>
      <c r="E65" s="41">
        <f aca="true" t="shared" si="18" ref="E65:E75">IF(E64+D65&lt;0,0,IF(E64+D65&gt;$F$6,$F$6,D65+E64))</f>
        <v>2500</v>
      </c>
      <c r="F65" s="42">
        <f>IF(E64+D65&lt;0,ABS(D65+E64),0)</f>
        <v>0</v>
      </c>
    </row>
    <row r="66" spans="1:6" ht="18" customHeight="1">
      <c r="A66" s="40" t="s">
        <v>18</v>
      </c>
      <c r="B66" s="41">
        <f t="shared" si="16"/>
        <v>1284.703875</v>
      </c>
      <c r="C66" s="41">
        <f t="shared" si="17"/>
        <v>1457.82</v>
      </c>
      <c r="D66" s="41">
        <f t="shared" si="15"/>
        <v>-173.116125</v>
      </c>
      <c r="E66" s="41">
        <f t="shared" si="18"/>
        <v>2326.883875</v>
      </c>
      <c r="F66" s="42">
        <f>IF(E65+D66&lt;0,ABS(D66+E65),0)</f>
        <v>0</v>
      </c>
    </row>
    <row r="67" spans="1:6" ht="18" customHeight="1">
      <c r="A67" s="40" t="s">
        <v>19</v>
      </c>
      <c r="B67" s="41">
        <f t="shared" si="16"/>
        <v>1521.599625</v>
      </c>
      <c r="C67" s="41">
        <f t="shared" si="17"/>
        <v>1756.8600000000001</v>
      </c>
      <c r="D67" s="41">
        <f t="shared" si="15"/>
        <v>-235.26037500000007</v>
      </c>
      <c r="E67" s="41">
        <f t="shared" si="18"/>
        <v>2091.6234999999997</v>
      </c>
      <c r="F67" s="42">
        <f aca="true" t="shared" si="19" ref="F67:F75">IF(E66+D67&lt;0,ABS(D67+E66),0)</f>
        <v>0</v>
      </c>
    </row>
    <row r="68" spans="1:6" ht="18" customHeight="1">
      <c r="A68" s="40" t="s">
        <v>20</v>
      </c>
      <c r="B68" s="41">
        <f t="shared" si="16"/>
        <v>2578.5191250000003</v>
      </c>
      <c r="C68" s="41">
        <f t="shared" si="17"/>
        <v>2953.0200000000004</v>
      </c>
      <c r="D68" s="41">
        <f t="shared" si="15"/>
        <v>-374.5008750000002</v>
      </c>
      <c r="E68" s="41">
        <f t="shared" si="18"/>
        <v>1717.1226249999995</v>
      </c>
      <c r="F68" s="42">
        <f t="shared" si="19"/>
        <v>0</v>
      </c>
    </row>
    <row r="69" spans="1:7" ht="18" customHeight="1">
      <c r="A69" s="40" t="s">
        <v>21</v>
      </c>
      <c r="B69" s="41">
        <f t="shared" si="16"/>
        <v>2788.08075</v>
      </c>
      <c r="C69" s="41">
        <f t="shared" si="17"/>
        <v>3218.4179999999997</v>
      </c>
      <c r="D69" s="41">
        <f t="shared" si="15"/>
        <v>-430.3372499999996</v>
      </c>
      <c r="E69" s="54">
        <f>IF(E68+D69&lt;0,0,IF(E68+D69&gt;$F$6,$F$6,D69+E68))</f>
        <v>1286.785375</v>
      </c>
      <c r="F69" s="55">
        <f t="shared" si="19"/>
        <v>0</v>
      </c>
      <c r="G69" s="12"/>
    </row>
    <row r="70" spans="1:6" ht="18" customHeight="1">
      <c r="A70" s="40" t="s">
        <v>22</v>
      </c>
      <c r="B70" s="41">
        <f t="shared" si="16"/>
        <v>1539.822375</v>
      </c>
      <c r="C70" s="41">
        <f t="shared" si="17"/>
        <v>3270.75</v>
      </c>
      <c r="D70" s="41">
        <f t="shared" si="15"/>
        <v>-1730.927625</v>
      </c>
      <c r="E70" s="41">
        <f t="shared" si="18"/>
        <v>0</v>
      </c>
      <c r="F70" s="42">
        <f>IF(E69+D70&lt;0,ABS(D70+E69),0)</f>
        <v>444.1422500000001</v>
      </c>
    </row>
    <row r="71" spans="1:6" ht="18" customHeight="1">
      <c r="A71" s="40" t="s">
        <v>23</v>
      </c>
      <c r="B71" s="41">
        <f t="shared" si="16"/>
        <v>2396.291625</v>
      </c>
      <c r="C71" s="41">
        <f t="shared" si="17"/>
        <v>3046.47</v>
      </c>
      <c r="D71" s="41">
        <f t="shared" si="15"/>
        <v>-650.178375</v>
      </c>
      <c r="E71" s="41">
        <f t="shared" si="18"/>
        <v>0</v>
      </c>
      <c r="F71" s="42">
        <f t="shared" si="19"/>
        <v>650.178375</v>
      </c>
    </row>
    <row r="72" spans="1:6" ht="18" customHeight="1">
      <c r="A72" s="40" t="s">
        <v>24</v>
      </c>
      <c r="B72" s="41">
        <f t="shared" si="16"/>
        <v>2651.4101250000003</v>
      </c>
      <c r="C72" s="41">
        <f t="shared" si="17"/>
        <v>2653.9799999999996</v>
      </c>
      <c r="D72" s="41">
        <f t="shared" si="15"/>
        <v>-2.5698749999992287</v>
      </c>
      <c r="E72" s="41">
        <f t="shared" si="18"/>
        <v>0</v>
      </c>
      <c r="F72" s="42">
        <f t="shared" si="19"/>
        <v>2.5698749999992287</v>
      </c>
    </row>
    <row r="73" spans="1:6" ht="18" customHeight="1">
      <c r="A73" s="40" t="s">
        <v>25</v>
      </c>
      <c r="B73" s="41">
        <f t="shared" si="16"/>
        <v>2642.29875</v>
      </c>
      <c r="C73" s="41">
        <f t="shared" si="17"/>
        <v>1831.6200000000001</v>
      </c>
      <c r="D73" s="41">
        <f t="shared" si="15"/>
        <v>810.6787499999998</v>
      </c>
      <c r="E73" s="41">
        <f t="shared" si="18"/>
        <v>810.6787499999998</v>
      </c>
      <c r="F73" s="42">
        <f t="shared" si="19"/>
        <v>0</v>
      </c>
    </row>
    <row r="74" spans="1:6" ht="18" customHeight="1">
      <c r="A74" s="40" t="s">
        <v>26</v>
      </c>
      <c r="B74" s="41">
        <f t="shared" si="16"/>
        <v>1184.4787500000002</v>
      </c>
      <c r="C74" s="41">
        <f t="shared" si="17"/>
        <v>1046.6399999999999</v>
      </c>
      <c r="D74" s="41">
        <f t="shared" si="15"/>
        <v>137.83875000000035</v>
      </c>
      <c r="E74" s="41">
        <f t="shared" si="18"/>
        <v>948.5175000000002</v>
      </c>
      <c r="F74" s="42">
        <f t="shared" si="19"/>
        <v>0</v>
      </c>
    </row>
    <row r="75" spans="1:6" ht="18" customHeight="1" thickBot="1">
      <c r="A75" s="43" t="s">
        <v>27</v>
      </c>
      <c r="B75" s="44">
        <f t="shared" si="16"/>
        <v>1157.144625</v>
      </c>
      <c r="C75" s="44">
        <f t="shared" si="17"/>
        <v>373.8</v>
      </c>
      <c r="D75" s="44">
        <f t="shared" si="15"/>
        <v>783.344625</v>
      </c>
      <c r="E75" s="44">
        <f t="shared" si="18"/>
        <v>1731.862125</v>
      </c>
      <c r="F75" s="57">
        <f t="shared" si="19"/>
        <v>0</v>
      </c>
    </row>
  </sheetData>
  <sheetProtection/>
  <mergeCells count="7">
    <mergeCell ref="A2:F2"/>
    <mergeCell ref="A63:F63"/>
    <mergeCell ref="A47:F47"/>
    <mergeCell ref="A48:G48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jmechell</cp:lastModifiedBy>
  <dcterms:created xsi:type="dcterms:W3CDTF">2005-04-22T22:44:57Z</dcterms:created>
  <dcterms:modified xsi:type="dcterms:W3CDTF">2010-02-11T22:06:18Z</dcterms:modified>
  <cp:category/>
  <cp:version/>
  <cp:contentType/>
  <cp:contentStatus/>
</cp:coreProperties>
</file>